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!!!!_Skany_umowy_i_oferty\2023_OFERTY_SKANY\Fundacja Miłosierdzie\Park kieszonkowy\Zapytanie ofertowe - dokumenty\"/>
    </mc:Choice>
  </mc:AlternateContent>
  <xr:revisionPtr revIDLastSave="0" documentId="13_ncr:1_{CE4501F3-A56E-43D2-B4AC-4C822045D9DF}" xr6:coauthVersionLast="47" xr6:coauthVersionMax="47" xr10:uidLastSave="{00000000-0000-0000-0000-000000000000}"/>
  <bookViews>
    <workbookView xWindow="1695" yWindow="705" windowWidth="12210" windowHeight="14730" xr2:uid="{00000000-000D-0000-FFFF-FFFF00000000}"/>
  </bookViews>
  <sheets>
    <sheet name="przedmiar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63" i="2"/>
  <c r="D60" i="2"/>
  <c r="D57" i="2"/>
  <c r="D56" i="2"/>
  <c r="D55" i="2"/>
  <c r="D54" i="2"/>
  <c r="D52" i="2"/>
  <c r="D51" i="2"/>
  <c r="D48" i="2"/>
  <c r="D46" i="2"/>
  <c r="D45" i="2"/>
  <c r="D44" i="2"/>
  <c r="D41" i="2"/>
  <c r="D40" i="2"/>
  <c r="D39" i="2"/>
  <c r="D38" i="2"/>
  <c r="D37" i="2"/>
  <c r="D34" i="2"/>
  <c r="D28" i="2"/>
  <c r="D25" i="2"/>
  <c r="D24" i="2"/>
  <c r="D23" i="2"/>
  <c r="D20" i="2"/>
  <c r="D11" i="2" l="1"/>
  <c r="D10" i="2"/>
</calcChain>
</file>

<file path=xl/sharedStrings.xml><?xml version="1.0" encoding="utf-8"?>
<sst xmlns="http://schemas.openxmlformats.org/spreadsheetml/2006/main" count="201" uniqueCount="130">
  <si>
    <t>l.p.</t>
  </si>
  <si>
    <t>pozycja</t>
  </si>
  <si>
    <t>j.m.</t>
  </si>
  <si>
    <t>ilość</t>
  </si>
  <si>
    <t>uwagi</t>
  </si>
  <si>
    <t>12.</t>
  </si>
  <si>
    <t>mb</t>
  </si>
  <si>
    <t>13.</t>
  </si>
  <si>
    <t>14.</t>
  </si>
  <si>
    <t>m2</t>
  </si>
  <si>
    <t>15.</t>
  </si>
  <si>
    <t>Trawnik 1 - "Łąka antysmogowa" mieszanka nasion traw i kwiatów</t>
  </si>
  <si>
    <t>szt.</t>
  </si>
  <si>
    <t>Zakup, dostawa, i rozplantowanie podłoża ogrodniczego</t>
  </si>
  <si>
    <t>m3</t>
  </si>
  <si>
    <t>Montaż systemu nawadniania (rainbird/hunter), z automatycznym sterownikiem i czujnikiem opadów</t>
  </si>
  <si>
    <t>komplet</t>
  </si>
  <si>
    <t>4071 m2</t>
  </si>
  <si>
    <t>ROŚLINY</t>
  </si>
  <si>
    <t>wielkość</t>
  </si>
  <si>
    <t>DRZEWA IGLASTE</t>
  </si>
  <si>
    <t>20.</t>
  </si>
  <si>
    <t>Picaea omorica</t>
  </si>
  <si>
    <t>min. 150 cm</t>
  </si>
  <si>
    <t>KRZEWY IGLASTE</t>
  </si>
  <si>
    <t>21.</t>
  </si>
  <si>
    <t>Microbiota decussata</t>
  </si>
  <si>
    <t>min. C2</t>
  </si>
  <si>
    <t>22.</t>
  </si>
  <si>
    <t>min. C3</t>
  </si>
  <si>
    <t>23.</t>
  </si>
  <si>
    <t>DRZEWA LIŚCIASTE</t>
  </si>
  <si>
    <t>24.</t>
  </si>
  <si>
    <t>6-8</t>
  </si>
  <si>
    <t>25.</t>
  </si>
  <si>
    <t>26.</t>
  </si>
  <si>
    <t>min. 200cm</t>
  </si>
  <si>
    <t>27.</t>
  </si>
  <si>
    <t>Carpinus betulus</t>
  </si>
  <si>
    <t>c2</t>
  </si>
  <si>
    <t>KRZEWY LIŚCIASTE</t>
  </si>
  <si>
    <t>Viburnum opulus</t>
  </si>
  <si>
    <t>Cornus sanguinea</t>
  </si>
  <si>
    <t>28.</t>
  </si>
  <si>
    <t>29.</t>
  </si>
  <si>
    <t>30.</t>
  </si>
  <si>
    <t>min. C1</t>
  </si>
  <si>
    <t>31.</t>
  </si>
  <si>
    <t>32.</t>
  </si>
  <si>
    <t>33.</t>
  </si>
  <si>
    <t>34.</t>
  </si>
  <si>
    <t>35.</t>
  </si>
  <si>
    <t>Lonicera pileata</t>
  </si>
  <si>
    <t>36.</t>
  </si>
  <si>
    <t>min. P9</t>
  </si>
  <si>
    <t>37.</t>
  </si>
  <si>
    <t>38.</t>
  </si>
  <si>
    <t>min.C2</t>
  </si>
  <si>
    <t>39.</t>
  </si>
  <si>
    <t>40.</t>
  </si>
  <si>
    <t>41.</t>
  </si>
  <si>
    <t>Sambucus nigra</t>
  </si>
  <si>
    <t>42.</t>
  </si>
  <si>
    <t>43.</t>
  </si>
  <si>
    <t>44.</t>
  </si>
  <si>
    <t>45.</t>
  </si>
  <si>
    <t>46.</t>
  </si>
  <si>
    <t>Vinca minor</t>
  </si>
  <si>
    <t>BYLINY</t>
  </si>
  <si>
    <t>Anemone nemorosa</t>
  </si>
  <si>
    <t>Geranium phaeum</t>
  </si>
  <si>
    <t>47.</t>
  </si>
  <si>
    <t>Dianthus deltoides</t>
  </si>
  <si>
    <t>48.</t>
  </si>
  <si>
    <t>min P9</t>
  </si>
  <si>
    <t>49.</t>
  </si>
  <si>
    <t>min.P9</t>
  </si>
  <si>
    <t>TRAWY OZDOBNE</t>
  </si>
  <si>
    <t>min. P11</t>
  </si>
  <si>
    <t>PNĄCZA</t>
  </si>
  <si>
    <t>Hedera helix</t>
  </si>
  <si>
    <t>Lonicera acuminata</t>
  </si>
  <si>
    <t>PRZEDMIAR - etap 2</t>
  </si>
  <si>
    <t>ROBOCIZNA + MATERIAŁ</t>
  </si>
  <si>
    <t>1.</t>
  </si>
  <si>
    <t>Obrzegowanie typu ekobord 45 mm mocowane szpilkami (min. 3 szt. / mb)</t>
  </si>
  <si>
    <t>2.</t>
  </si>
  <si>
    <t>Ściółkowanie agrowłókniną ogrodniczą czarną 50/m2</t>
  </si>
  <si>
    <t>3.</t>
  </si>
  <si>
    <t>Ściółkowanie -Zrębki - warstwa 8 cm</t>
  </si>
  <si>
    <t>4.</t>
  </si>
  <si>
    <t>5.</t>
  </si>
  <si>
    <t>7.</t>
  </si>
  <si>
    <t>Sadzenie krzewów, bylin, traw ozdobnych i pnączy</t>
  </si>
  <si>
    <t>8.</t>
  </si>
  <si>
    <t>Sadzenie drzew z zaprawą punktową i palikowaniem (bez zakupu i rozplantowania podłoża ogrodniczego)</t>
  </si>
  <si>
    <t>9.</t>
  </si>
  <si>
    <t>Przygotowanie terenu- uprawa glebogryzarką</t>
  </si>
  <si>
    <t>dołożyć linię kroplującą wzdłuż całego wału</t>
  </si>
  <si>
    <t>16.</t>
  </si>
  <si>
    <t>17.</t>
  </si>
  <si>
    <t>18.</t>
  </si>
  <si>
    <t>19.</t>
  </si>
  <si>
    <r>
      <t>Spiraea x</t>
    </r>
    <r>
      <rPr>
        <i/>
        <sz val="11"/>
        <rFont val="Calibri"/>
        <family val="2"/>
        <charset val="238"/>
      </rPr>
      <t>arguta</t>
    </r>
  </si>
  <si>
    <r>
      <rPr>
        <i/>
        <sz val="11"/>
        <rFont val="Calibri"/>
        <family val="2"/>
        <charset val="238"/>
      </rPr>
      <t>Juniperus communis</t>
    </r>
    <r>
      <rPr>
        <sz val="11"/>
        <rFont val="Calibri"/>
        <family val="2"/>
        <charset val="238"/>
      </rPr>
      <t xml:space="preserve"> 'Repanda'</t>
    </r>
  </si>
  <si>
    <r>
      <rPr>
        <i/>
        <sz val="11"/>
        <rFont val="Calibri"/>
        <family val="2"/>
        <charset val="238"/>
      </rPr>
      <t>Pinus mugo</t>
    </r>
    <r>
      <rPr>
        <sz val="11"/>
        <rFont val="Calibri"/>
        <family val="2"/>
        <charset val="238"/>
      </rPr>
      <t xml:space="preserve"> subsp. </t>
    </r>
    <r>
      <rPr>
        <i/>
        <sz val="11"/>
        <rFont val="Calibri"/>
        <family val="2"/>
        <charset val="238"/>
      </rPr>
      <t>mugo</t>
    </r>
  </si>
  <si>
    <r>
      <rPr>
        <i/>
        <sz val="11"/>
        <rFont val="Calibri"/>
        <family val="2"/>
        <charset val="238"/>
      </rPr>
      <t>Pinus mugo</t>
    </r>
    <r>
      <rPr>
        <sz val="11"/>
        <rFont val="Calibri"/>
        <family val="2"/>
        <charset val="238"/>
      </rPr>
      <t xml:space="preserve"> subsp. </t>
    </r>
    <r>
      <rPr>
        <i/>
        <sz val="11"/>
        <rFont val="Calibri"/>
        <family val="2"/>
        <charset val="238"/>
      </rPr>
      <t>pumilio</t>
    </r>
  </si>
  <si>
    <r>
      <rPr>
        <i/>
        <sz val="11"/>
        <rFont val="Calibri"/>
        <family val="2"/>
        <charset val="238"/>
      </rPr>
      <t>Acer campestre</t>
    </r>
    <r>
      <rPr>
        <sz val="11"/>
        <rFont val="Calibri"/>
        <family val="2"/>
        <charset val="238"/>
      </rPr>
      <t xml:space="preserve"> 'Elsrijk'</t>
    </r>
  </si>
  <si>
    <r>
      <rPr>
        <i/>
        <sz val="11"/>
        <rFont val="Calibri"/>
        <family val="2"/>
        <charset val="238"/>
      </rPr>
      <t>Acer rubrum</t>
    </r>
    <r>
      <rPr>
        <sz val="11"/>
        <rFont val="Calibri"/>
        <family val="2"/>
        <charset val="238"/>
      </rPr>
      <t xml:space="preserve"> 'Franksred'</t>
    </r>
  </si>
  <si>
    <r>
      <rPr>
        <i/>
        <sz val="11"/>
        <rFont val="Calibri"/>
        <family val="2"/>
        <charset val="238"/>
      </rPr>
      <t>Betula utilis</t>
    </r>
    <r>
      <rPr>
        <sz val="11"/>
        <rFont val="Calibri"/>
        <family val="2"/>
        <charset val="238"/>
      </rPr>
      <t xml:space="preserve"> 'Dorenboos'</t>
    </r>
  </si>
  <si>
    <r>
      <rPr>
        <i/>
        <sz val="11"/>
        <rFont val="Calibri"/>
        <family val="2"/>
        <charset val="238"/>
      </rPr>
      <t>Tilia cordata</t>
    </r>
    <r>
      <rPr>
        <sz val="11"/>
        <rFont val="Calibri"/>
        <family val="2"/>
        <charset val="238"/>
      </rPr>
      <t xml:space="preserve"> 'Rancho'</t>
    </r>
  </si>
  <si>
    <r>
      <rPr>
        <i/>
        <sz val="11"/>
        <rFont val="Calibri"/>
        <family val="2"/>
        <charset val="238"/>
      </rPr>
      <t>Acer tataricum</t>
    </r>
    <r>
      <rPr>
        <sz val="11"/>
        <rFont val="Calibri"/>
        <family val="2"/>
        <charset val="238"/>
      </rPr>
      <t xml:space="preserve"> subsp. </t>
    </r>
    <r>
      <rPr>
        <i/>
        <sz val="11"/>
        <rFont val="Calibri"/>
        <family val="2"/>
        <charset val="238"/>
      </rPr>
      <t>ginnala</t>
    </r>
  </si>
  <si>
    <r>
      <rPr>
        <i/>
        <sz val="11"/>
        <rFont val="Calibri"/>
        <family val="2"/>
        <charset val="238"/>
      </rPr>
      <t>Chaenomeles</t>
    </r>
    <r>
      <rPr>
        <sz val="11"/>
        <rFont val="Calibri"/>
        <family val="2"/>
        <charset val="238"/>
      </rPr>
      <t xml:space="preserve"> x</t>
    </r>
    <r>
      <rPr>
        <i/>
        <sz val="11"/>
        <rFont val="Calibri"/>
        <family val="2"/>
        <charset val="238"/>
      </rPr>
      <t>superba</t>
    </r>
    <r>
      <rPr>
        <sz val="11"/>
        <rFont val="Calibri"/>
        <family val="2"/>
        <charset val="238"/>
      </rPr>
      <t xml:space="preserve"> 'Fire Dance'</t>
    </r>
  </si>
  <si>
    <r>
      <rPr>
        <i/>
        <sz val="11"/>
        <rFont val="Calibri"/>
        <family val="2"/>
        <charset val="238"/>
      </rPr>
      <t>Cotoneaster dammeri</t>
    </r>
    <r>
      <rPr>
        <sz val="11"/>
        <rFont val="Calibri"/>
        <family val="2"/>
        <charset val="238"/>
      </rPr>
      <t xml:space="preserve"> 'Major'</t>
    </r>
  </si>
  <si>
    <r>
      <rPr>
        <i/>
        <sz val="11"/>
        <rFont val="Calibri"/>
        <family val="2"/>
        <charset val="238"/>
      </rPr>
      <t>Euonymus europaeus</t>
    </r>
    <r>
      <rPr>
        <sz val="11"/>
        <rFont val="Calibri"/>
        <family val="2"/>
        <charset val="238"/>
      </rPr>
      <t xml:space="preserve"> 'Red Cascade'</t>
    </r>
  </si>
  <si>
    <r>
      <rPr>
        <i/>
        <sz val="11"/>
        <rFont val="Calibri"/>
        <family val="2"/>
        <charset val="238"/>
      </rPr>
      <t>Hydrangea paniculata</t>
    </r>
    <r>
      <rPr>
        <sz val="11"/>
        <rFont val="Calibri"/>
        <family val="2"/>
        <charset val="238"/>
      </rPr>
      <t xml:space="preserve"> 'Phantom'</t>
    </r>
  </si>
  <si>
    <r>
      <rPr>
        <i/>
        <sz val="11"/>
        <rFont val="Calibri"/>
        <family val="2"/>
        <charset val="238"/>
      </rPr>
      <t>Perovskia atriplicifolia</t>
    </r>
    <r>
      <rPr>
        <sz val="11"/>
        <rFont val="Calibri"/>
        <family val="2"/>
        <charset val="238"/>
      </rPr>
      <t xml:space="preserve"> 'Blue Spire'</t>
    </r>
  </si>
  <si>
    <r>
      <rPr>
        <i/>
        <sz val="11"/>
        <rFont val="Calibri"/>
        <family val="2"/>
        <charset val="238"/>
      </rPr>
      <t>Philadelphus</t>
    </r>
    <r>
      <rPr>
        <sz val="11"/>
        <rFont val="Calibri"/>
        <family val="2"/>
        <charset val="238"/>
      </rPr>
      <t xml:space="preserve"> 'Girandole'</t>
    </r>
  </si>
  <si>
    <r>
      <rPr>
        <i/>
        <sz val="11"/>
        <rFont val="Calibri"/>
        <family val="2"/>
        <charset val="238"/>
      </rPr>
      <t>Rhododendron</t>
    </r>
    <r>
      <rPr>
        <sz val="11"/>
        <rFont val="Calibri"/>
        <family val="2"/>
        <charset val="238"/>
      </rPr>
      <t xml:space="preserve"> gr. wielkokwiatowe, wys. ok. 2 m, kwiaty jasnoróżowe</t>
    </r>
  </si>
  <si>
    <r>
      <rPr>
        <i/>
        <sz val="11"/>
        <rFont val="Calibri"/>
        <family val="2"/>
        <charset val="238"/>
      </rPr>
      <t>Symphoricarpos</t>
    </r>
    <r>
      <rPr>
        <sz val="11"/>
        <rFont val="Calibri"/>
        <family val="2"/>
        <charset val="238"/>
      </rPr>
      <t xml:space="preserve"> x</t>
    </r>
    <r>
      <rPr>
        <i/>
        <sz val="11"/>
        <rFont val="Calibri"/>
        <family val="2"/>
        <charset val="238"/>
      </rPr>
      <t>chenaultii</t>
    </r>
    <r>
      <rPr>
        <sz val="11"/>
        <rFont val="Calibri"/>
        <family val="2"/>
        <charset val="238"/>
      </rPr>
      <t xml:space="preserve"> 'Hancock'</t>
    </r>
  </si>
  <si>
    <r>
      <rPr>
        <i/>
        <sz val="11"/>
        <rFont val="Calibri"/>
        <family val="2"/>
        <charset val="238"/>
      </rPr>
      <t>Syringa meyeri</t>
    </r>
    <r>
      <rPr>
        <sz val="11"/>
        <rFont val="Calibri"/>
        <family val="2"/>
        <charset val="238"/>
      </rPr>
      <t xml:space="preserve"> 'Palibin'</t>
    </r>
  </si>
  <si>
    <r>
      <rPr>
        <i/>
        <sz val="11"/>
        <rFont val="Calibri"/>
        <family val="2"/>
        <charset val="238"/>
      </rPr>
      <t>Syringa vulgaris</t>
    </r>
    <r>
      <rPr>
        <sz val="11"/>
        <rFont val="Calibri"/>
        <family val="2"/>
        <charset val="238"/>
      </rPr>
      <t xml:space="preserve"> 'Michel Buchner'</t>
    </r>
  </si>
  <si>
    <r>
      <rPr>
        <i/>
        <sz val="11"/>
        <rFont val="Calibri"/>
        <family val="2"/>
        <charset val="238"/>
      </rPr>
      <t>Achillea milefolium</t>
    </r>
    <r>
      <rPr>
        <sz val="11"/>
        <rFont val="Calibri"/>
        <family val="2"/>
        <charset val="238"/>
      </rPr>
      <t xml:space="preserve"> 'Colorado'</t>
    </r>
  </si>
  <si>
    <r>
      <rPr>
        <i/>
        <sz val="11"/>
        <rFont val="Calibri"/>
        <family val="2"/>
        <charset val="238"/>
      </rPr>
      <t>Echinacea purpurea</t>
    </r>
    <r>
      <rPr>
        <sz val="11"/>
        <rFont val="Calibri"/>
        <family val="2"/>
        <charset val="238"/>
      </rPr>
      <t xml:space="preserve"> 'Sundown'</t>
    </r>
  </si>
  <si>
    <r>
      <rPr>
        <i/>
        <sz val="11"/>
        <rFont val="Calibri"/>
        <family val="2"/>
        <charset val="238"/>
      </rPr>
      <t>Nepeta</t>
    </r>
    <r>
      <rPr>
        <sz val="11"/>
        <rFont val="Calibri"/>
        <family val="2"/>
        <charset val="238"/>
      </rPr>
      <t xml:space="preserve"> x</t>
    </r>
    <r>
      <rPr>
        <i/>
        <sz val="11"/>
        <rFont val="Calibri"/>
        <family val="2"/>
        <charset val="238"/>
      </rPr>
      <t>faassenii</t>
    </r>
    <r>
      <rPr>
        <sz val="11"/>
        <rFont val="Calibri"/>
        <family val="2"/>
        <charset val="238"/>
      </rPr>
      <t xml:space="preserve"> 'Cat's Meow'</t>
    </r>
  </si>
  <si>
    <r>
      <rPr>
        <i/>
        <sz val="11"/>
        <rFont val="Calibri"/>
        <family val="2"/>
        <charset val="238"/>
      </rPr>
      <t>Salvia nemorosa</t>
    </r>
    <r>
      <rPr>
        <sz val="11"/>
        <rFont val="Calibri"/>
        <family val="2"/>
        <charset val="238"/>
      </rPr>
      <t xml:space="preserve"> 'Mainacht'</t>
    </r>
  </si>
  <si>
    <r>
      <rPr>
        <i/>
        <sz val="11"/>
        <rFont val="Calibri"/>
        <family val="2"/>
        <charset val="238"/>
      </rPr>
      <t>Festuca glauca</t>
    </r>
    <r>
      <rPr>
        <sz val="11"/>
        <rFont val="Calibri"/>
        <family val="2"/>
        <charset val="238"/>
      </rPr>
      <t xml:space="preserve"> 'Elijah blue'</t>
    </r>
  </si>
  <si>
    <r>
      <rPr>
        <i/>
        <sz val="11"/>
        <rFont val="Calibri"/>
        <family val="2"/>
        <charset val="238"/>
      </rPr>
      <t>Panicum virgatum</t>
    </r>
    <r>
      <rPr>
        <sz val="11"/>
        <rFont val="Calibri"/>
        <family val="2"/>
        <charset val="238"/>
      </rPr>
      <t xml:space="preserve"> 'Squaw'</t>
    </r>
  </si>
  <si>
    <t>Dotyczy: Park kieszonkowy, ul. Krańcowa 10, Poznań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</si>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</sst>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rgb="FF44546A"/>
      <name val="Calibri"/>
      <family val="2"/>
      <charset val="238"/>
    </font>
    <font>
      <sz val="13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8080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2" borderId="0" xfId="0" applyFont="1" applyFill="1"/>
    <xf numFmtId="0" fontId="6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44546A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zoomScaleNormal="100" workbookViewId="0">
      <selection activeCell="D13" sqref="D13"/>
    </sheetView>
  </sheetViews>
  <sheetFormatPr defaultRowHeight="15" x14ac:dyDescent="0.25"/>
  <cols>
    <col min="1" max="1" width="8.7109375"/>
    <col min="2" max="2" width="51.140625"/>
    <col min="3" max="3" width="11.7109375" style="1"/>
    <col min="4" max="4" width="23.42578125" style="1" customWidth="1"/>
    <col min="5" max="5" width="15.85546875" style="1"/>
    <col min="6" max="1023" width="8.7109375"/>
  </cols>
  <sheetData>
    <row r="1" spans="1:5" ht="17.25" x14ac:dyDescent="0.3">
      <c r="A1" s="2"/>
      <c r="B1" s="3" t="s">
        <v>82</v>
      </c>
      <c r="C1" s="4"/>
      <c r="D1" s="4"/>
      <c r="E1" s="4"/>
    </row>
    <row r="2" spans="1:5" x14ac:dyDescent="0.25">
      <c r="A2" s="2"/>
      <c r="B2" s="5" t="s">
        <v>128</v>
      </c>
      <c r="C2" s="4"/>
      <c r="D2" s="4"/>
      <c r="E2" s="4"/>
    </row>
    <row r="3" spans="1:5" ht="15.75" thickBot="1" x14ac:dyDescent="0.3">
      <c r="A3" s="2"/>
      <c r="B3" s="5"/>
      <c r="C3" s="4"/>
      <c r="D3" s="4"/>
      <c r="E3" s="4"/>
    </row>
    <row r="4" spans="1:5" ht="16.5" thickTop="1" thickBot="1" x14ac:dyDescent="0.3">
      <c r="A4" s="6" t="s">
        <v>0</v>
      </c>
      <c r="B4" s="6" t="s">
        <v>1</v>
      </c>
      <c r="C4" s="7" t="s">
        <v>2</v>
      </c>
      <c r="D4" s="7" t="s">
        <v>3</v>
      </c>
      <c r="E4" s="7" t="s">
        <v>4</v>
      </c>
    </row>
    <row r="5" spans="1:5" ht="17.25" thickTop="1" thickBot="1" x14ac:dyDescent="0.3">
      <c r="A5" s="14" t="s">
        <v>83</v>
      </c>
      <c r="B5" s="14"/>
      <c r="C5" s="14"/>
      <c r="D5" s="14"/>
      <c r="E5" s="14"/>
    </row>
    <row r="6" spans="1:5" ht="31.5" thickTop="1" thickBot="1" x14ac:dyDescent="0.3">
      <c r="A6" s="6" t="s">
        <v>84</v>
      </c>
      <c r="B6" s="8" t="s">
        <v>85</v>
      </c>
      <c r="C6" s="7" t="s">
        <v>6</v>
      </c>
      <c r="D6" s="7">
        <v>419</v>
      </c>
      <c r="E6" s="7"/>
    </row>
    <row r="7" spans="1:5" ht="16.5" thickTop="1" thickBot="1" x14ac:dyDescent="0.3">
      <c r="A7" s="6" t="s">
        <v>86</v>
      </c>
      <c r="B7" s="6" t="s">
        <v>87</v>
      </c>
      <c r="C7" s="7" t="s">
        <v>9</v>
      </c>
      <c r="D7" s="7">
        <v>1654</v>
      </c>
      <c r="E7" s="7"/>
    </row>
    <row r="8" spans="1:5" ht="16.5" thickTop="1" thickBot="1" x14ac:dyDescent="0.3">
      <c r="A8" s="6" t="s">
        <v>88</v>
      </c>
      <c r="B8" s="8" t="s">
        <v>89</v>
      </c>
      <c r="C8" s="7" t="s">
        <v>9</v>
      </c>
      <c r="D8" s="7">
        <v>1492</v>
      </c>
      <c r="E8" s="7"/>
    </row>
    <row r="9" spans="1:5" ht="31.5" thickTop="1" thickBot="1" x14ac:dyDescent="0.3">
      <c r="A9" s="6" t="s">
        <v>90</v>
      </c>
      <c r="B9" s="8" t="s">
        <v>11</v>
      </c>
      <c r="C9" s="7" t="s">
        <v>9</v>
      </c>
      <c r="D9" s="7">
        <v>994</v>
      </c>
      <c r="E9" s="7"/>
    </row>
    <row r="10" spans="1:5" ht="16.5" thickTop="1" thickBot="1" x14ac:dyDescent="0.3">
      <c r="A10" s="6" t="s">
        <v>91</v>
      </c>
      <c r="B10" s="8" t="s">
        <v>93</v>
      </c>
      <c r="C10" s="7" t="s">
        <v>12</v>
      </c>
      <c r="D10" s="7">
        <f>SUM(D22:D25)+D33+D34+D35+D36+D37+D38+D39+D40+D41+D42+D43+D44+D45+D46+D47+D48+D49+D51+D52+D53+D54+D55++D56+D57+D59+D60+D62+D63</f>
        <v>2852</v>
      </c>
      <c r="E10" s="7"/>
    </row>
    <row r="11" spans="1:5" ht="31.5" thickTop="1" thickBot="1" x14ac:dyDescent="0.3">
      <c r="A11" s="6" t="s">
        <v>129</v>
      </c>
      <c r="B11" s="8" t="s">
        <v>95</v>
      </c>
      <c r="C11" s="7" t="s">
        <v>12</v>
      </c>
      <c r="D11" s="7">
        <f>SUM(D20,D27,D28,D29,D30,D31)</f>
        <v>124</v>
      </c>
      <c r="E11" s="7"/>
    </row>
    <row r="12" spans="1:5" ht="16.5" thickTop="1" thickBot="1" x14ac:dyDescent="0.3">
      <c r="A12" s="6" t="s">
        <v>92</v>
      </c>
      <c r="B12" s="8" t="s">
        <v>97</v>
      </c>
      <c r="C12" s="7" t="s">
        <v>9</v>
      </c>
      <c r="D12" s="7">
        <f>SUM(D7,D9,)</f>
        <v>2648</v>
      </c>
      <c r="E12" s="7"/>
    </row>
    <row r="13" spans="1:5" ht="31.5" thickTop="1" thickBot="1" x14ac:dyDescent="0.3">
      <c r="A13" s="6" t="s">
        <v>94</v>
      </c>
      <c r="B13" s="8" t="s">
        <v>13</v>
      </c>
      <c r="C13" s="7" t="s">
        <v>14</v>
      </c>
      <c r="D13" s="7">
        <v>200</v>
      </c>
      <c r="E13" s="7"/>
    </row>
    <row r="14" spans="1:5" ht="61.5" thickTop="1" thickBot="1" x14ac:dyDescent="0.3">
      <c r="A14" s="6" t="s">
        <v>96</v>
      </c>
      <c r="B14" s="8" t="s">
        <v>15</v>
      </c>
      <c r="C14" s="7" t="s">
        <v>16</v>
      </c>
      <c r="D14" s="7" t="s">
        <v>17</v>
      </c>
      <c r="E14" s="9" t="s">
        <v>98</v>
      </c>
    </row>
    <row r="15" spans="1:5" ht="15.75" thickTop="1" x14ac:dyDescent="0.25">
      <c r="A15" s="2"/>
      <c r="B15" s="2"/>
      <c r="C15" s="4"/>
      <c r="D15" s="4"/>
      <c r="E15" s="4"/>
    </row>
    <row r="16" spans="1:5" ht="15.75" thickBot="1" x14ac:dyDescent="0.3">
      <c r="A16" s="2"/>
      <c r="B16" s="2"/>
      <c r="C16" s="4"/>
      <c r="D16" s="4"/>
      <c r="E16" s="4"/>
    </row>
    <row r="17" spans="1:5" ht="16.5" thickTop="1" thickBot="1" x14ac:dyDescent="0.3">
      <c r="A17" s="13" t="s">
        <v>18</v>
      </c>
      <c r="B17" s="13"/>
      <c r="C17" s="13"/>
      <c r="D17" s="13"/>
      <c r="E17" s="13"/>
    </row>
    <row r="18" spans="1:5" ht="16.5" thickTop="1" thickBot="1" x14ac:dyDescent="0.3">
      <c r="A18" s="6" t="s">
        <v>0</v>
      </c>
      <c r="B18" s="6" t="s">
        <v>1</v>
      </c>
      <c r="C18" s="7" t="s">
        <v>2</v>
      </c>
      <c r="D18" s="7" t="s">
        <v>3</v>
      </c>
      <c r="E18" s="7" t="s">
        <v>19</v>
      </c>
    </row>
    <row r="19" spans="1:5" ht="16.5" thickTop="1" thickBot="1" x14ac:dyDescent="0.3">
      <c r="A19" s="13" t="s">
        <v>20</v>
      </c>
      <c r="B19" s="13"/>
      <c r="C19" s="13"/>
      <c r="D19" s="13"/>
      <c r="E19" s="13"/>
    </row>
    <row r="20" spans="1:5" ht="16.5" thickTop="1" thickBot="1" x14ac:dyDescent="0.3">
      <c r="A20" s="6" t="s">
        <v>5</v>
      </c>
      <c r="B20" s="10" t="s">
        <v>22</v>
      </c>
      <c r="C20" s="7" t="s">
        <v>12</v>
      </c>
      <c r="D20" s="7">
        <f>10+17+5</f>
        <v>32</v>
      </c>
      <c r="E20" s="7" t="s">
        <v>23</v>
      </c>
    </row>
    <row r="21" spans="1:5" ht="16.5" thickTop="1" thickBot="1" x14ac:dyDescent="0.3">
      <c r="A21" s="13" t="s">
        <v>24</v>
      </c>
      <c r="B21" s="13"/>
      <c r="C21" s="13"/>
      <c r="D21" s="13"/>
      <c r="E21" s="13"/>
    </row>
    <row r="22" spans="1:5" ht="16.5" thickTop="1" thickBot="1" x14ac:dyDescent="0.3">
      <c r="A22" s="6" t="s">
        <v>7</v>
      </c>
      <c r="B22" s="6" t="s">
        <v>104</v>
      </c>
      <c r="C22" s="7" t="s">
        <v>12</v>
      </c>
      <c r="D22" s="7">
        <v>17</v>
      </c>
      <c r="E22" s="7"/>
    </row>
    <row r="23" spans="1:5" ht="16.5" thickTop="1" thickBot="1" x14ac:dyDescent="0.3">
      <c r="A23" s="6" t="s">
        <v>8</v>
      </c>
      <c r="B23" s="10" t="s">
        <v>26</v>
      </c>
      <c r="C23" s="7" t="s">
        <v>12</v>
      </c>
      <c r="D23" s="7">
        <f>15+12</f>
        <v>27</v>
      </c>
      <c r="E23" s="7" t="s">
        <v>27</v>
      </c>
    </row>
    <row r="24" spans="1:5" ht="16.5" thickTop="1" thickBot="1" x14ac:dyDescent="0.3">
      <c r="A24" s="6" t="s">
        <v>10</v>
      </c>
      <c r="B24" s="6" t="s">
        <v>105</v>
      </c>
      <c r="C24" s="7" t="s">
        <v>12</v>
      </c>
      <c r="D24" s="7">
        <f>5+6</f>
        <v>11</v>
      </c>
      <c r="E24" s="7" t="s">
        <v>29</v>
      </c>
    </row>
    <row r="25" spans="1:5" ht="16.5" thickTop="1" thickBot="1" x14ac:dyDescent="0.3">
      <c r="A25" s="6" t="s">
        <v>99</v>
      </c>
      <c r="B25" s="6" t="s">
        <v>106</v>
      </c>
      <c r="C25" s="7" t="s">
        <v>12</v>
      </c>
      <c r="D25" s="7">
        <f>7+17+12+11+32+22</f>
        <v>101</v>
      </c>
      <c r="E25" s="7" t="s">
        <v>27</v>
      </c>
    </row>
    <row r="26" spans="1:5" ht="16.5" thickTop="1" thickBot="1" x14ac:dyDescent="0.3">
      <c r="A26" s="13" t="s">
        <v>31</v>
      </c>
      <c r="B26" s="13"/>
      <c r="C26" s="13"/>
      <c r="D26" s="13"/>
      <c r="E26" s="13"/>
    </row>
    <row r="27" spans="1:5" ht="16.5" thickTop="1" thickBot="1" x14ac:dyDescent="0.3">
      <c r="A27" s="6" t="s">
        <v>100</v>
      </c>
      <c r="B27" s="6" t="s">
        <v>107</v>
      </c>
      <c r="C27" s="7" t="s">
        <v>12</v>
      </c>
      <c r="D27" s="7">
        <v>19</v>
      </c>
      <c r="E27" s="7" t="s">
        <v>33</v>
      </c>
    </row>
    <row r="28" spans="1:5" ht="16.5" thickTop="1" thickBot="1" x14ac:dyDescent="0.3">
      <c r="A28" s="6" t="s">
        <v>101</v>
      </c>
      <c r="B28" s="6" t="s">
        <v>108</v>
      </c>
      <c r="C28" s="7" t="s">
        <v>12</v>
      </c>
      <c r="D28" s="7">
        <f>25+7</f>
        <v>32</v>
      </c>
      <c r="E28" s="7" t="s">
        <v>33</v>
      </c>
    </row>
    <row r="29" spans="1:5" ht="16.5" thickTop="1" thickBot="1" x14ac:dyDescent="0.3">
      <c r="A29" s="6" t="s">
        <v>102</v>
      </c>
      <c r="B29" s="6" t="s">
        <v>109</v>
      </c>
      <c r="C29" s="7" t="s">
        <v>12</v>
      </c>
      <c r="D29" s="7">
        <v>9</v>
      </c>
      <c r="E29" s="7" t="s">
        <v>36</v>
      </c>
    </row>
    <row r="30" spans="1:5" ht="16.5" thickTop="1" thickBot="1" x14ac:dyDescent="0.3">
      <c r="A30" s="6" t="s">
        <v>21</v>
      </c>
      <c r="B30" s="10" t="s">
        <v>38</v>
      </c>
      <c r="C30" s="7" t="s">
        <v>12</v>
      </c>
      <c r="D30" s="7">
        <v>20</v>
      </c>
      <c r="E30" s="7" t="s">
        <v>39</v>
      </c>
    </row>
    <row r="31" spans="1:5" ht="16.5" thickTop="1" thickBot="1" x14ac:dyDescent="0.3">
      <c r="A31" s="6" t="s">
        <v>25</v>
      </c>
      <c r="B31" s="6" t="s">
        <v>110</v>
      </c>
      <c r="C31" s="7" t="s">
        <v>12</v>
      </c>
      <c r="D31" s="7">
        <v>12</v>
      </c>
      <c r="E31" s="7" t="s">
        <v>33</v>
      </c>
    </row>
    <row r="32" spans="1:5" ht="16.5" thickTop="1" thickBot="1" x14ac:dyDescent="0.3">
      <c r="A32" s="13" t="s">
        <v>40</v>
      </c>
      <c r="B32" s="13"/>
      <c r="C32" s="13"/>
      <c r="D32" s="13"/>
      <c r="E32" s="13"/>
    </row>
    <row r="33" spans="1:5" ht="16.5" thickTop="1" thickBot="1" x14ac:dyDescent="0.3">
      <c r="A33" s="6" t="s">
        <v>28</v>
      </c>
      <c r="B33" s="6" t="s">
        <v>111</v>
      </c>
      <c r="C33" s="7" t="s">
        <v>12</v>
      </c>
      <c r="D33" s="7">
        <v>5</v>
      </c>
      <c r="E33" s="7" t="s">
        <v>29</v>
      </c>
    </row>
    <row r="34" spans="1:5" ht="16.5" thickTop="1" thickBot="1" x14ac:dyDescent="0.3">
      <c r="A34" s="6" t="s">
        <v>30</v>
      </c>
      <c r="B34" s="6" t="s">
        <v>112</v>
      </c>
      <c r="C34" s="7" t="s">
        <v>12</v>
      </c>
      <c r="D34" s="7">
        <f>11+12+9</f>
        <v>32</v>
      </c>
      <c r="E34" s="7" t="s">
        <v>27</v>
      </c>
    </row>
    <row r="35" spans="1:5" ht="16.5" thickTop="1" thickBot="1" x14ac:dyDescent="0.3">
      <c r="A35" s="6" t="s">
        <v>32</v>
      </c>
      <c r="B35" s="10" t="s">
        <v>42</v>
      </c>
      <c r="C35" s="7" t="s">
        <v>12</v>
      </c>
      <c r="D35" s="7">
        <v>24</v>
      </c>
      <c r="E35" s="7" t="s">
        <v>27</v>
      </c>
    </row>
    <row r="36" spans="1:5" ht="16.5" thickTop="1" thickBot="1" x14ac:dyDescent="0.3">
      <c r="A36" s="6" t="s">
        <v>34</v>
      </c>
      <c r="B36" s="6" t="s">
        <v>113</v>
      </c>
      <c r="C36" s="7" t="s">
        <v>12</v>
      </c>
      <c r="D36" s="7">
        <v>20</v>
      </c>
      <c r="E36" s="7" t="s">
        <v>46</v>
      </c>
    </row>
    <row r="37" spans="1:5" ht="16.5" thickTop="1" thickBot="1" x14ac:dyDescent="0.3">
      <c r="A37" s="6" t="s">
        <v>35</v>
      </c>
      <c r="B37" s="6" t="s">
        <v>114</v>
      </c>
      <c r="C37" s="7" t="s">
        <v>12</v>
      </c>
      <c r="D37" s="7">
        <f>18+23+13+17</f>
        <v>71</v>
      </c>
      <c r="E37" s="7" t="s">
        <v>27</v>
      </c>
    </row>
    <row r="38" spans="1:5" ht="16.5" thickTop="1" thickBot="1" x14ac:dyDescent="0.3">
      <c r="A38" s="6" t="s">
        <v>37</v>
      </c>
      <c r="B38" s="6" t="s">
        <v>115</v>
      </c>
      <c r="C38" s="7" t="s">
        <v>12</v>
      </c>
      <c r="D38" s="7">
        <f>4+21+13+4</f>
        <v>42</v>
      </c>
      <c r="E38" s="7" t="s">
        <v>27</v>
      </c>
    </row>
    <row r="39" spans="1:5" ht="16.5" thickTop="1" thickBot="1" x14ac:dyDescent="0.3">
      <c r="A39" s="6" t="s">
        <v>43</v>
      </c>
      <c r="B39" s="10" t="s">
        <v>52</v>
      </c>
      <c r="C39" s="7" t="s">
        <v>12</v>
      </c>
      <c r="D39" s="7">
        <f>84+88</f>
        <v>172</v>
      </c>
      <c r="E39" s="7" t="s">
        <v>46</v>
      </c>
    </row>
    <row r="40" spans="1:5" ht="16.5" thickTop="1" thickBot="1" x14ac:dyDescent="0.3">
      <c r="A40" s="6" t="s">
        <v>44</v>
      </c>
      <c r="B40" s="6" t="s">
        <v>116</v>
      </c>
      <c r="C40" s="7" t="s">
        <v>12</v>
      </c>
      <c r="D40" s="7">
        <f>11+14+24</f>
        <v>49</v>
      </c>
      <c r="E40" s="7" t="s">
        <v>46</v>
      </c>
    </row>
    <row r="41" spans="1:5" ht="16.5" thickTop="1" thickBot="1" x14ac:dyDescent="0.3">
      <c r="A41" s="6" t="s">
        <v>45</v>
      </c>
      <c r="B41" s="6" t="s">
        <v>117</v>
      </c>
      <c r="C41" s="7" t="s">
        <v>12</v>
      </c>
      <c r="D41" s="7">
        <f>11+5+28+13+10+16+6+6+13+5</f>
        <v>113</v>
      </c>
      <c r="E41" s="7" t="s">
        <v>57</v>
      </c>
    </row>
    <row r="42" spans="1:5" ht="31.5" thickTop="1" thickBot="1" x14ac:dyDescent="0.3">
      <c r="A42" s="6" t="s">
        <v>47</v>
      </c>
      <c r="B42" s="8" t="s">
        <v>118</v>
      </c>
      <c r="C42" s="7" t="s">
        <v>12</v>
      </c>
      <c r="D42" s="7">
        <v>16</v>
      </c>
      <c r="E42" s="7" t="s">
        <v>29</v>
      </c>
    </row>
    <row r="43" spans="1:5" ht="16.5" thickTop="1" thickBot="1" x14ac:dyDescent="0.3">
      <c r="A43" s="6" t="s">
        <v>48</v>
      </c>
      <c r="B43" s="10" t="s">
        <v>61</v>
      </c>
      <c r="C43" s="7" t="s">
        <v>12</v>
      </c>
      <c r="D43" s="7">
        <v>6</v>
      </c>
      <c r="E43" s="7" t="s">
        <v>27</v>
      </c>
    </row>
    <row r="44" spans="1:5" ht="16.5" thickTop="1" thickBot="1" x14ac:dyDescent="0.3">
      <c r="A44" s="6" t="s">
        <v>49</v>
      </c>
      <c r="B44" s="6" t="s">
        <v>103</v>
      </c>
      <c r="C44" s="7" t="s">
        <v>12</v>
      </c>
      <c r="D44" s="7">
        <f>16+27+9</f>
        <v>52</v>
      </c>
      <c r="E44" s="7" t="s">
        <v>27</v>
      </c>
    </row>
    <row r="45" spans="1:5" ht="16.5" thickTop="1" thickBot="1" x14ac:dyDescent="0.3">
      <c r="A45" s="6" t="s">
        <v>50</v>
      </c>
      <c r="B45" s="6" t="s">
        <v>119</v>
      </c>
      <c r="C45" s="7" t="s">
        <v>12</v>
      </c>
      <c r="D45" s="7">
        <f>33+23+21</f>
        <v>77</v>
      </c>
      <c r="E45" s="7" t="s">
        <v>46</v>
      </c>
    </row>
    <row r="46" spans="1:5" ht="16.5" thickTop="1" thickBot="1" x14ac:dyDescent="0.3">
      <c r="A46" s="6" t="s">
        <v>51</v>
      </c>
      <c r="B46" s="6" t="s">
        <v>120</v>
      </c>
      <c r="C46" s="7" t="s">
        <v>12</v>
      </c>
      <c r="D46" s="7">
        <f>18+8</f>
        <v>26</v>
      </c>
      <c r="E46" s="7" t="s">
        <v>27</v>
      </c>
    </row>
    <row r="47" spans="1:5" ht="16.5" thickTop="1" thickBot="1" x14ac:dyDescent="0.3">
      <c r="A47" s="6" t="s">
        <v>53</v>
      </c>
      <c r="B47" s="6" t="s">
        <v>121</v>
      </c>
      <c r="C47" s="7" t="s">
        <v>12</v>
      </c>
      <c r="D47" s="7">
        <v>18</v>
      </c>
      <c r="E47" s="7" t="s">
        <v>27</v>
      </c>
    </row>
    <row r="48" spans="1:5" ht="16.5" thickTop="1" thickBot="1" x14ac:dyDescent="0.3">
      <c r="A48" s="6" t="s">
        <v>55</v>
      </c>
      <c r="B48" s="10" t="s">
        <v>41</v>
      </c>
      <c r="C48" s="7" t="s">
        <v>12</v>
      </c>
      <c r="D48" s="7">
        <f>16+15</f>
        <v>31</v>
      </c>
      <c r="E48" s="7" t="s">
        <v>27</v>
      </c>
    </row>
    <row r="49" spans="1:5" ht="16.5" thickTop="1" thickBot="1" x14ac:dyDescent="0.3">
      <c r="A49" s="6" t="s">
        <v>56</v>
      </c>
      <c r="B49" s="10" t="s">
        <v>67</v>
      </c>
      <c r="C49" s="7" t="s">
        <v>12</v>
      </c>
      <c r="D49" s="7">
        <v>814</v>
      </c>
      <c r="E49" s="7" t="s">
        <v>54</v>
      </c>
    </row>
    <row r="50" spans="1:5" ht="16.5" thickTop="1" thickBot="1" x14ac:dyDescent="0.3">
      <c r="A50" s="13" t="s">
        <v>68</v>
      </c>
      <c r="B50" s="13"/>
      <c r="C50" s="13"/>
      <c r="D50" s="13"/>
      <c r="E50" s="13"/>
    </row>
    <row r="51" spans="1:5" ht="16.5" thickTop="1" thickBot="1" x14ac:dyDescent="0.3">
      <c r="A51" s="6" t="s">
        <v>58</v>
      </c>
      <c r="B51" s="6" t="s">
        <v>122</v>
      </c>
      <c r="C51" s="7" t="s">
        <v>12</v>
      </c>
      <c r="D51" s="7">
        <f>7+12+9+12</f>
        <v>40</v>
      </c>
      <c r="E51" s="7" t="s">
        <v>54</v>
      </c>
    </row>
    <row r="52" spans="1:5" ht="16.5" thickTop="1" thickBot="1" x14ac:dyDescent="0.3">
      <c r="A52" s="6" t="s">
        <v>59</v>
      </c>
      <c r="B52" s="10" t="s">
        <v>69</v>
      </c>
      <c r="C52" s="7" t="s">
        <v>12</v>
      </c>
      <c r="D52" s="7">
        <f>64+16+16</f>
        <v>96</v>
      </c>
      <c r="E52" s="7" t="s">
        <v>54</v>
      </c>
    </row>
    <row r="53" spans="1:5" ht="16.5" thickTop="1" thickBot="1" x14ac:dyDescent="0.3">
      <c r="A53" s="6" t="s">
        <v>60</v>
      </c>
      <c r="B53" s="10" t="s">
        <v>72</v>
      </c>
      <c r="C53" s="7" t="s">
        <v>12</v>
      </c>
      <c r="D53" s="7">
        <v>30</v>
      </c>
      <c r="E53" s="7" t="s">
        <v>54</v>
      </c>
    </row>
    <row r="54" spans="1:5" ht="16.5" thickTop="1" thickBot="1" x14ac:dyDescent="0.3">
      <c r="A54" s="6" t="s">
        <v>62</v>
      </c>
      <c r="B54" s="6" t="s">
        <v>123</v>
      </c>
      <c r="C54" s="7" t="s">
        <v>12</v>
      </c>
      <c r="D54" s="7">
        <f>24+29+13+11+11+8</f>
        <v>96</v>
      </c>
      <c r="E54" s="7" t="s">
        <v>74</v>
      </c>
    </row>
    <row r="55" spans="1:5" ht="16.5" thickTop="1" thickBot="1" x14ac:dyDescent="0.3">
      <c r="A55" s="6" t="s">
        <v>63</v>
      </c>
      <c r="B55" s="10" t="s">
        <v>70</v>
      </c>
      <c r="C55" s="7" t="s">
        <v>12</v>
      </c>
      <c r="D55" s="7">
        <f>28+38+38</f>
        <v>104</v>
      </c>
      <c r="E55" s="7" t="s">
        <v>54</v>
      </c>
    </row>
    <row r="56" spans="1:5" ht="16.5" thickTop="1" thickBot="1" x14ac:dyDescent="0.3">
      <c r="A56" s="6" t="s">
        <v>64</v>
      </c>
      <c r="B56" s="6" t="s">
        <v>124</v>
      </c>
      <c r="C56" s="7" t="s">
        <v>12</v>
      </c>
      <c r="D56" s="7">
        <f>23+16+34+12+24+39</f>
        <v>148</v>
      </c>
      <c r="E56" s="7" t="s">
        <v>76</v>
      </c>
    </row>
    <row r="57" spans="1:5" ht="16.5" thickTop="1" thickBot="1" x14ac:dyDescent="0.3">
      <c r="A57" s="6" t="s">
        <v>65</v>
      </c>
      <c r="B57" s="6" t="s">
        <v>125</v>
      </c>
      <c r="C57" s="7" t="s">
        <v>12</v>
      </c>
      <c r="D57" s="7">
        <f>11+15</f>
        <v>26</v>
      </c>
      <c r="E57" s="7" t="s">
        <v>54</v>
      </c>
    </row>
    <row r="58" spans="1:5" ht="16.5" thickTop="1" thickBot="1" x14ac:dyDescent="0.3">
      <c r="A58" s="13" t="s">
        <v>77</v>
      </c>
      <c r="B58" s="13"/>
      <c r="C58" s="13"/>
      <c r="D58" s="13"/>
      <c r="E58" s="13"/>
    </row>
    <row r="59" spans="1:5" ht="16.5" thickTop="1" thickBot="1" x14ac:dyDescent="0.3">
      <c r="A59" s="6" t="s">
        <v>66</v>
      </c>
      <c r="B59" s="6" t="s">
        <v>126</v>
      </c>
      <c r="C59" s="7" t="s">
        <v>12</v>
      </c>
      <c r="D59" s="7">
        <v>23</v>
      </c>
      <c r="E59" s="7" t="s">
        <v>78</v>
      </c>
    </row>
    <row r="60" spans="1:5" ht="16.5" thickTop="1" thickBot="1" x14ac:dyDescent="0.3">
      <c r="A60" s="6" t="s">
        <v>71</v>
      </c>
      <c r="B60" s="6" t="s">
        <v>127</v>
      </c>
      <c r="C60" s="7" t="s">
        <v>12</v>
      </c>
      <c r="D60" s="7">
        <f>12+30+28+41+20+20+23</f>
        <v>174</v>
      </c>
      <c r="E60" s="7" t="s">
        <v>78</v>
      </c>
    </row>
    <row r="61" spans="1:5" ht="16.5" thickTop="1" thickBot="1" x14ac:dyDescent="0.3">
      <c r="A61" s="13" t="s">
        <v>79</v>
      </c>
      <c r="B61" s="13"/>
      <c r="C61" s="13"/>
      <c r="D61" s="13"/>
      <c r="E61" s="13"/>
    </row>
    <row r="62" spans="1:5" ht="16.5" thickTop="1" thickBot="1" x14ac:dyDescent="0.3">
      <c r="A62" s="6" t="s">
        <v>73</v>
      </c>
      <c r="B62" s="10" t="s">
        <v>80</v>
      </c>
      <c r="C62" s="7" t="s">
        <v>12</v>
      </c>
      <c r="D62" s="7">
        <v>339</v>
      </c>
      <c r="E62" s="7" t="s">
        <v>78</v>
      </c>
    </row>
    <row r="63" spans="1:5" ht="16.5" thickTop="1" thickBot="1" x14ac:dyDescent="0.3">
      <c r="A63" s="6" t="s">
        <v>75</v>
      </c>
      <c r="B63" s="10" t="s">
        <v>81</v>
      </c>
      <c r="C63" s="7" t="s">
        <v>12</v>
      </c>
      <c r="D63" s="7">
        <f>43+9</f>
        <v>52</v>
      </c>
      <c r="E63" s="7" t="s">
        <v>78</v>
      </c>
    </row>
    <row r="64" spans="1:5" ht="15.75" thickTop="1" x14ac:dyDescent="0.25">
      <c r="A64" s="2"/>
      <c r="B64" s="2"/>
      <c r="C64" s="4"/>
      <c r="D64" s="4"/>
      <c r="E64" s="4"/>
    </row>
    <row r="65" spans="1:5" x14ac:dyDescent="0.25">
      <c r="A65" s="2"/>
      <c r="B65" s="2"/>
      <c r="C65" s="4"/>
      <c r="D65" s="4"/>
      <c r="E65" s="4"/>
    </row>
    <row r="66" spans="1:5" x14ac:dyDescent="0.25">
      <c r="C66"/>
      <c r="D66"/>
      <c r="E66"/>
    </row>
    <row r="67" spans="1:5" x14ac:dyDescent="0.25">
      <c r="C67"/>
      <c r="D67"/>
      <c r="E67" s="11"/>
    </row>
    <row r="68" spans="1:5" x14ac:dyDescent="0.25">
      <c r="C68"/>
      <c r="D68"/>
      <c r="E68" s="12"/>
    </row>
  </sheetData>
  <mergeCells count="9">
    <mergeCell ref="A32:E32"/>
    <mergeCell ref="A50:E50"/>
    <mergeCell ref="A58:E58"/>
    <mergeCell ref="A61:E61"/>
    <mergeCell ref="A5:E5"/>
    <mergeCell ref="A17:E17"/>
    <mergeCell ref="A19:E19"/>
    <mergeCell ref="A21:E21"/>
    <mergeCell ref="A26:E26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CARITAS POZNAŃ | Monika Ławrynowicz</cp:lastModifiedBy>
  <cp:revision>0</cp:revision>
  <cp:lastPrinted>2023-06-22T11:34:51Z</cp:lastPrinted>
  <dcterms:created xsi:type="dcterms:W3CDTF">2023-01-07T11:08:03Z</dcterms:created>
  <dcterms:modified xsi:type="dcterms:W3CDTF">2023-09-15T11:31:58Z</dcterms:modified>
</cp:coreProperties>
</file>